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orazd\Desktop\"/>
    </mc:Choice>
  </mc:AlternateContent>
  <xr:revisionPtr revIDLastSave="0" documentId="13_ncr:1_{8D1D7CD7-BC7A-4347-9F29-5FDD51CF8F79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Q39" i="1"/>
  <c r="R39" i="1"/>
  <c r="E37" i="1"/>
  <c r="E36" i="1"/>
  <c r="E30" i="1"/>
  <c r="E29" i="1"/>
  <c r="E28" i="1"/>
  <c r="E27" i="1"/>
  <c r="E26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<sst xmlns="http://schemas.openxmlformats.org/spreadsheetml/2006/main" count="198" uniqueCount="176">
  <si>
    <t>Ime kluba</t>
  </si>
  <si>
    <t>Kraj</t>
  </si>
  <si>
    <t>Naslov</t>
  </si>
  <si>
    <t>Pošta</t>
  </si>
  <si>
    <t>Telefon</t>
  </si>
  <si>
    <t>E pošta</t>
  </si>
  <si>
    <t>URL</t>
  </si>
  <si>
    <t>Članov društva:</t>
  </si>
  <si>
    <t>OKS registriranih:</t>
  </si>
  <si>
    <t>Kategorizirani skupaj:</t>
  </si>
  <si>
    <t>Olimpijski razred:</t>
  </si>
  <si>
    <t>Svetovni razred:</t>
  </si>
  <si>
    <t>Madnarodni rezred:</t>
  </si>
  <si>
    <t>Perspektivni razred:</t>
  </si>
  <si>
    <t>Državni razred:</t>
  </si>
  <si>
    <t>Mladinski razred:</t>
  </si>
  <si>
    <t>SD1</t>
  </si>
  <si>
    <t>SD2</t>
  </si>
  <si>
    <t>Plavalni klub Triglav Kranj</t>
  </si>
  <si>
    <t>Kranj</t>
  </si>
  <si>
    <t>Partizanska cesta 35</t>
  </si>
  <si>
    <t>klub@pklub-triglav.si</t>
  </si>
  <si>
    <t>www.pklub-triglav.si</t>
  </si>
  <si>
    <t>Plavalni klub Radovljica</t>
  </si>
  <si>
    <t>Radovljica</t>
  </si>
  <si>
    <t>Kopališka cesta 9</t>
  </si>
  <si>
    <t>pkrad@plavalniklub-radovljica.si</t>
  </si>
  <si>
    <t>www.plavalniklub-radovljica.si</t>
  </si>
  <si>
    <t>Plavalni klub Ljubljana</t>
  </si>
  <si>
    <t>Ljubljana</t>
  </si>
  <si>
    <t>Celovška cesta 25</t>
  </si>
  <si>
    <t>pkl@siol.net</t>
  </si>
  <si>
    <t>www.plavalniklub-ljubljana.si</t>
  </si>
  <si>
    <t>Plavalni klub Ilirija</t>
  </si>
  <si>
    <t>info@plavalniklub-ilirija.si</t>
  </si>
  <si>
    <t>www.plavalniklub-ilirija.si</t>
  </si>
  <si>
    <t>Plavalni klub Olimpija</t>
  </si>
  <si>
    <t>pko@siol.net</t>
  </si>
  <si>
    <t>www.pk-olimpija.si</t>
  </si>
  <si>
    <t>Plavalni klub Rudar Trbovlje</t>
  </si>
  <si>
    <t>Trbovlje</t>
  </si>
  <si>
    <t>Rudarska cesta 6</t>
  </si>
  <si>
    <t>pk.rudar@siol.net</t>
  </si>
  <si>
    <t>www.pkrudar.si</t>
  </si>
  <si>
    <t>Plavalni klub Branik Maribor Vitaminklinik</t>
  </si>
  <si>
    <t>Maribor</t>
  </si>
  <si>
    <t>Koroška cesta 33</t>
  </si>
  <si>
    <t>plavalniklubbranik@siol.net</t>
  </si>
  <si>
    <t>www.plavalniklub-branik.si</t>
  </si>
  <si>
    <t>Plavalni klub Celulozar Krško</t>
  </si>
  <si>
    <t>Krško</t>
  </si>
  <si>
    <t>Cesta krških žrtev 130</t>
  </si>
  <si>
    <t>pk.celulozar@gmail.com</t>
  </si>
  <si>
    <t>www.plavalniklub-celulozar.si</t>
  </si>
  <si>
    <t>Plavalni klub Neptun Celje</t>
  </si>
  <si>
    <t>Celje</t>
  </si>
  <si>
    <t>Dečkova cesta 1</t>
  </si>
  <si>
    <t>info@plavalniklub-neptun.net</t>
  </si>
  <si>
    <t>www.plavalniklub-neptun.net</t>
  </si>
  <si>
    <t>Plavalni klub Fužinar Ravne na Koroškem</t>
  </si>
  <si>
    <t>Ravne na Koroškem</t>
  </si>
  <si>
    <t>Na gradu 6</t>
  </si>
  <si>
    <t>info@pkfuzinar.si</t>
  </si>
  <si>
    <t>www.pkfuzinar.si</t>
  </si>
  <si>
    <t>Plavalni klub Koper</t>
  </si>
  <si>
    <t>Koper</t>
  </si>
  <si>
    <t>Istrska cesta 67</t>
  </si>
  <si>
    <t>info@plavalniklub-koper.si</t>
  </si>
  <si>
    <t>www.plavalniklub-koper.si</t>
  </si>
  <si>
    <t>Plavalni klub Biser Piran - Nuoto club Biser Piran</t>
  </si>
  <si>
    <t>Piran</t>
  </si>
  <si>
    <t>Fazan 5</t>
  </si>
  <si>
    <t>pk.biser@gmail.com</t>
  </si>
  <si>
    <t>www.biserpiran.si</t>
  </si>
  <si>
    <t>Plavalni klub Kamnik</t>
  </si>
  <si>
    <t>Kamnik</t>
  </si>
  <si>
    <t>Maistrova ulica 15</t>
  </si>
  <si>
    <t>info@plavalniklub-kamnik.si</t>
  </si>
  <si>
    <t>www.plavalniklub-kamnik.si</t>
  </si>
  <si>
    <t>Plavalni klub Velenje</t>
  </si>
  <si>
    <t>Velenje</t>
  </si>
  <si>
    <t>Šercerjeva cesta 15</t>
  </si>
  <si>
    <t>pkvelenje1976@gmail.com</t>
  </si>
  <si>
    <t>www.plavalniklub-velenje.si</t>
  </si>
  <si>
    <t>Plavalni klub Terme Ptuj</t>
  </si>
  <si>
    <t>Ptuj</t>
  </si>
  <si>
    <t>Potrčeva cesta 42</t>
  </si>
  <si>
    <t>pk.terme.ptuj@gmail.com</t>
  </si>
  <si>
    <t>www.pk-termeptuj.si</t>
  </si>
  <si>
    <t>Plavalni klub Nova Gorica</t>
  </si>
  <si>
    <t>Nova Gorica</t>
  </si>
  <si>
    <t>Rejčeva ulica 3</t>
  </si>
  <si>
    <t>pk.gorica@gmail.com</t>
  </si>
  <si>
    <t>www.plavalniklub-gorica.si</t>
  </si>
  <si>
    <t>Društvo vodnih športov POSEJDON</t>
  </si>
  <si>
    <t>Ljubljanska cesta 41</t>
  </si>
  <si>
    <t>vera_pandza@hotmail.com</t>
  </si>
  <si>
    <t>www.pozejdon.si</t>
  </si>
  <si>
    <t>Plavalno društvo Celje</t>
  </si>
  <si>
    <t>Cesta v Laško 4</t>
  </si>
  <si>
    <t>info@plavalnodrustvo-ce.si</t>
  </si>
  <si>
    <t>www.plavalnodrustvo-ce.si</t>
  </si>
  <si>
    <t>Športno društvo Riba</t>
  </si>
  <si>
    <t>Kamniška ulica 48</t>
  </si>
  <si>
    <t>info@riba-drustvo.si</t>
  </si>
  <si>
    <t>www.riba-drustvo.si</t>
  </si>
  <si>
    <t>Športno društvo Delfin</t>
  </si>
  <si>
    <t>Trg mladinskih delov. brigad 11</t>
  </si>
  <si>
    <t>sddelfin@hotmail.com</t>
  </si>
  <si>
    <t>www.sd-delfin.si</t>
  </si>
  <si>
    <t>Klub vodnih športov Maribor</t>
  </si>
  <si>
    <t>info@vodni-sporti.si</t>
  </si>
  <si>
    <t>https://vodni-sporti.si/</t>
  </si>
  <si>
    <t>Športno društvo Aktivček</t>
  </si>
  <si>
    <t>Cesta 1. maja 63</t>
  </si>
  <si>
    <t>info@aktivcek.com</t>
  </si>
  <si>
    <t>http://www.aktivcek.com/</t>
  </si>
  <si>
    <t>Športno društvo Aqua</t>
  </si>
  <si>
    <t>Tacenska cesta 135 A</t>
  </si>
  <si>
    <t>info@plavanje.net</t>
  </si>
  <si>
    <t>www.malasolaplavanja.si</t>
  </si>
  <si>
    <t>Plavalni klub Zdravilišče Radenci</t>
  </si>
  <si>
    <t>Murska Sobota</t>
  </si>
  <si>
    <t>Mladinska ulica 3</t>
  </si>
  <si>
    <t>386⁠31⁠538719⁠⁠</t>
  </si>
  <si>
    <t>pkzdravilisceradenci@gmail.com</t>
  </si>
  <si>
    <t>https://www.pk-zdravilisceradenci.si/</t>
  </si>
  <si>
    <t>Plavalni klub Ajdovščina</t>
  </si>
  <si>
    <t>Ajdovščina</t>
  </si>
  <si>
    <t>Grivče 11C</t>
  </si>
  <si>
    <t>pk.ajdovscina@gmail.com</t>
  </si>
  <si>
    <t>www.plavalniklub-ajdovscina.si</t>
  </si>
  <si>
    <t>Plavalni klub Ratitovec Železniki</t>
  </si>
  <si>
    <t>Železniki</t>
  </si>
  <si>
    <t>Trnje 25</t>
  </si>
  <si>
    <t>info@pkratitovec.si</t>
  </si>
  <si>
    <t>www.pkratitovec.si</t>
  </si>
  <si>
    <t>Športno društvo Plavalna akademija KURENT</t>
  </si>
  <si>
    <t>Volkmerjeva cesta 38</t>
  </si>
  <si>
    <t>info@kurent-pa.si</t>
  </si>
  <si>
    <t>www.kurent-pa.si</t>
  </si>
  <si>
    <t>Plavalni klub Torpedo Ljubljana</t>
  </si>
  <si>
    <t>Slovenčeva ulica 24</t>
  </si>
  <si>
    <t>info@pk-torpedo.si</t>
  </si>
  <si>
    <t>www.pk-torpedo.si</t>
  </si>
  <si>
    <t>Športno društvo Invalid Ljubljana</t>
  </si>
  <si>
    <t>Malenškova ulica 1</t>
  </si>
  <si>
    <t>info@sdiljubljana.si</t>
  </si>
  <si>
    <t>http://www.sdiljubljana.si/</t>
  </si>
  <si>
    <t>Klub umetnostnega plavanja Katalina</t>
  </si>
  <si>
    <t>klub.katalina@gmail.com</t>
  </si>
  <si>
    <t>https://sloartswim.com/klubi/katalina-ljubljana/</t>
  </si>
  <si>
    <t>Skupina sinhronega plavanja PK Triglav</t>
  </si>
  <si>
    <t>pktriglav.synchro@gmail.com</t>
  </si>
  <si>
    <t>https://sloartswim.com/klubi/triglav-kranj/</t>
  </si>
  <si>
    <t>Obalni klub skladnostnega plavanja SyncSwim</t>
  </si>
  <si>
    <t>syncswim@outlook.com</t>
  </si>
  <si>
    <t>https://sloartswim.com/klubi/syncswim-koper/</t>
  </si>
  <si>
    <t>Klub sinhronega plavanja Krško</t>
  </si>
  <si>
    <t>sinhrono.krsko@gmail.com</t>
  </si>
  <si>
    <t>https://sloartswim.com/klubi/krsko-krsko/</t>
  </si>
  <si>
    <t>Klub sinhronega plavanja Rusalka</t>
  </si>
  <si>
    <t>rusalka@slo-synchro.com</t>
  </si>
  <si>
    <t>https://sloartswim.com/klubi/rusalka-velenje/</t>
  </si>
  <si>
    <t>Plavalni klub Novo mesto</t>
  </si>
  <si>
    <t>Novo mesto</t>
  </si>
  <si>
    <t>Zaloška cesta 20</t>
  </si>
  <si>
    <t>info@plavalniklubnm.si</t>
  </si>
  <si>
    <t>https://www.plavalniklubnm.si/</t>
  </si>
  <si>
    <t>Športno društvo Narf</t>
  </si>
  <si>
    <t>Moškričeva 38</t>
  </si>
  <si>
    <t>sportnodrustvonarf@gmail.com</t>
  </si>
  <si>
    <t>Plavalna zveza Slovenije</t>
  </si>
  <si>
    <t>info@plavalna-zveza.si</t>
  </si>
  <si>
    <t>Celovška cesta 3</t>
  </si>
  <si>
    <t>https://www.plavalna-zveza.si/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</si>
</sst>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u/>
      <sz val="10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FF00"/>
      </patternFill>
    </fill>
    <fill>
      <patternFill patternType="solid">
        <fgColor theme="0" tint="-4.9989318521683403E-2"/>
        <bgColor rgb="FF00FF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1" fillId="2" borderId="0" xfId="0" applyFont="1" applyFill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</cellXfs>
  <cellStyles count="1">
    <cellStyle name="Navadno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lavalniklub-celulozar.si/" TargetMode="External"/><Relationship Id="rId13" Type="http://schemas.openxmlformats.org/officeDocument/2006/relationships/hyperlink" Target="http://www.plavalniklub-kamnik.si/" TargetMode="External"/><Relationship Id="rId18" Type="http://schemas.openxmlformats.org/officeDocument/2006/relationships/hyperlink" Target="http://www.plavalnodrustvo-ce.si/" TargetMode="External"/><Relationship Id="rId26" Type="http://schemas.openxmlformats.org/officeDocument/2006/relationships/hyperlink" Target="http://www.pkratitovec.si/" TargetMode="External"/><Relationship Id="rId3" Type="http://schemas.openxmlformats.org/officeDocument/2006/relationships/hyperlink" Target="http://www.plavalniklub-ljubljana.si/" TargetMode="External"/><Relationship Id="rId21" Type="http://schemas.openxmlformats.org/officeDocument/2006/relationships/hyperlink" Target="https://vodni-sporti.si/" TargetMode="External"/><Relationship Id="rId34" Type="http://schemas.openxmlformats.org/officeDocument/2006/relationships/hyperlink" Target="https://sloartswim.com/klubi/rusalka-velenje/" TargetMode="External"/><Relationship Id="rId7" Type="http://schemas.openxmlformats.org/officeDocument/2006/relationships/hyperlink" Target="http://www.plavalniklub-branik.si/" TargetMode="External"/><Relationship Id="rId12" Type="http://schemas.openxmlformats.org/officeDocument/2006/relationships/hyperlink" Target="http://www.biserpiran.si/" TargetMode="External"/><Relationship Id="rId17" Type="http://schemas.openxmlformats.org/officeDocument/2006/relationships/hyperlink" Target="http://www.pozejdon.si/" TargetMode="External"/><Relationship Id="rId25" Type="http://schemas.openxmlformats.org/officeDocument/2006/relationships/hyperlink" Target="http://www.plavalniklub-ajdovscina.si/" TargetMode="External"/><Relationship Id="rId33" Type="http://schemas.openxmlformats.org/officeDocument/2006/relationships/hyperlink" Target="https://sloartswim.com/klubi/krsko-krsko/" TargetMode="External"/><Relationship Id="rId2" Type="http://schemas.openxmlformats.org/officeDocument/2006/relationships/hyperlink" Target="http://www.plavalniklub-radovljica.si/" TargetMode="External"/><Relationship Id="rId16" Type="http://schemas.openxmlformats.org/officeDocument/2006/relationships/hyperlink" Target="http://www.plavalniklub-gorica.si/" TargetMode="External"/><Relationship Id="rId20" Type="http://schemas.openxmlformats.org/officeDocument/2006/relationships/hyperlink" Target="http://www.sd-delfin.si/" TargetMode="External"/><Relationship Id="rId29" Type="http://schemas.openxmlformats.org/officeDocument/2006/relationships/hyperlink" Target="http://www.sdiljubljana.si/" TargetMode="External"/><Relationship Id="rId1" Type="http://schemas.openxmlformats.org/officeDocument/2006/relationships/hyperlink" Target="http://www.pklub-triglav.si/" TargetMode="External"/><Relationship Id="rId6" Type="http://schemas.openxmlformats.org/officeDocument/2006/relationships/hyperlink" Target="http://www.pkrudar.si/" TargetMode="External"/><Relationship Id="rId11" Type="http://schemas.openxmlformats.org/officeDocument/2006/relationships/hyperlink" Target="http://www.plavalniklub-koper.si/" TargetMode="External"/><Relationship Id="rId24" Type="http://schemas.openxmlformats.org/officeDocument/2006/relationships/hyperlink" Target="https://www.pk-zdravilisceradenci.si/" TargetMode="External"/><Relationship Id="rId32" Type="http://schemas.openxmlformats.org/officeDocument/2006/relationships/hyperlink" Target="https://sloartswim.com/klubi/syncswim-koper/" TargetMode="External"/><Relationship Id="rId5" Type="http://schemas.openxmlformats.org/officeDocument/2006/relationships/hyperlink" Target="http://www.pk-olimpija.si/" TargetMode="External"/><Relationship Id="rId15" Type="http://schemas.openxmlformats.org/officeDocument/2006/relationships/hyperlink" Target="http://www.pk-termeptuj.si/" TargetMode="External"/><Relationship Id="rId23" Type="http://schemas.openxmlformats.org/officeDocument/2006/relationships/hyperlink" Target="http://www.malasolaplavanja.si/" TargetMode="External"/><Relationship Id="rId28" Type="http://schemas.openxmlformats.org/officeDocument/2006/relationships/hyperlink" Target="http://www.pk-torpedo.si/" TargetMode="External"/><Relationship Id="rId10" Type="http://schemas.openxmlformats.org/officeDocument/2006/relationships/hyperlink" Target="http://www.pkfuzinar.si/" TargetMode="External"/><Relationship Id="rId19" Type="http://schemas.openxmlformats.org/officeDocument/2006/relationships/hyperlink" Target="http://www.riba-drustvo.si/" TargetMode="External"/><Relationship Id="rId31" Type="http://schemas.openxmlformats.org/officeDocument/2006/relationships/hyperlink" Target="https://sloartswim.com/klubi/triglav-kranj/" TargetMode="External"/><Relationship Id="rId4" Type="http://schemas.openxmlformats.org/officeDocument/2006/relationships/hyperlink" Target="http://www.plavalniklub-ilirija.si/" TargetMode="External"/><Relationship Id="rId9" Type="http://schemas.openxmlformats.org/officeDocument/2006/relationships/hyperlink" Target="http://www.plavalniklub-neptun.net/" TargetMode="External"/><Relationship Id="rId14" Type="http://schemas.openxmlformats.org/officeDocument/2006/relationships/hyperlink" Target="http://www.plavalniklub-velenje.si/" TargetMode="External"/><Relationship Id="rId22" Type="http://schemas.openxmlformats.org/officeDocument/2006/relationships/hyperlink" Target="http://www.aktivcek.com/" TargetMode="External"/><Relationship Id="rId27" Type="http://schemas.openxmlformats.org/officeDocument/2006/relationships/hyperlink" Target="http://www.kurent-pa.si/" TargetMode="External"/><Relationship Id="rId30" Type="http://schemas.openxmlformats.org/officeDocument/2006/relationships/hyperlink" Target="https://sloartswim.com/klubi/katalina-ljubljana/" TargetMode="External"/><Relationship Id="rId35" Type="http://schemas.openxmlformats.org/officeDocument/2006/relationships/hyperlink" Target="https://www.plavalniklubnm.s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39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12.5703125" defaultRowHeight="15.75" customHeight="1" x14ac:dyDescent="0.2"/>
  <cols>
    <col min="1" max="1" width="37.140625" customWidth="1"/>
    <col min="2" max="2" width="16.140625" customWidth="1"/>
    <col min="3" max="3" width="24" customWidth="1"/>
    <col min="4" max="4" width="5.28515625" customWidth="1"/>
    <col min="5" max="5" width="12" bestFit="1" customWidth="1"/>
    <col min="6" max="6" width="25.42578125" customWidth="1"/>
    <col min="7" max="7" width="24.42578125" customWidth="1"/>
    <col min="8" max="8" width="7.42578125" customWidth="1"/>
    <col min="9" max="9" width="11.28515625" customWidth="1"/>
    <col min="10" max="10" width="13.140625" customWidth="1"/>
    <col min="11" max="11" width="9.42578125" customWidth="1"/>
    <col min="12" max="12" width="7.5703125" customWidth="1"/>
    <col min="13" max="13" width="10.5703125" customWidth="1"/>
    <col min="14" max="14" width="11" customWidth="1"/>
    <col min="15" max="15" width="6.7109375" customWidth="1"/>
    <col min="16" max="16" width="8.85546875" customWidth="1"/>
    <col min="17" max="18" width="4.28515625" customWidth="1"/>
  </cols>
  <sheetData>
    <row r="1" spans="1:18" ht="38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16</v>
      </c>
      <c r="R1" s="1" t="s">
        <v>17</v>
      </c>
    </row>
    <row r="2" spans="1:18" ht="12.75" x14ac:dyDescent="0.2">
      <c r="A2" s="1" t="s">
        <v>18</v>
      </c>
      <c r="B2" s="1" t="s">
        <v>19</v>
      </c>
      <c r="C2" s="1" t="s">
        <v>20</v>
      </c>
      <c r="D2" s="1">
        <v>4000</v>
      </c>
      <c r="E2" s="1">
        <f>38642365700</f>
        <v>38642365700</v>
      </c>
      <c r="F2" s="1" t="s">
        <v>21</v>
      </c>
      <c r="G2" s="3" t="s">
        <v>22</v>
      </c>
      <c r="H2" s="1">
        <v>207</v>
      </c>
      <c r="I2" s="1">
        <v>170</v>
      </c>
      <c r="J2" s="1">
        <v>14</v>
      </c>
      <c r="M2" s="1">
        <v>2</v>
      </c>
      <c r="N2" s="1">
        <v>1</v>
      </c>
      <c r="O2" s="1">
        <v>8</v>
      </c>
      <c r="P2" s="1">
        <v>3</v>
      </c>
      <c r="Q2" s="1">
        <v>8</v>
      </c>
      <c r="R2" s="1">
        <v>12</v>
      </c>
    </row>
    <row r="3" spans="1:18" ht="12.75" x14ac:dyDescent="0.2">
      <c r="A3" s="1" t="s">
        <v>23</v>
      </c>
      <c r="B3" s="1" t="s">
        <v>24</v>
      </c>
      <c r="C3" s="1" t="s">
        <v>25</v>
      </c>
      <c r="D3" s="1">
        <v>4240</v>
      </c>
      <c r="E3" s="1">
        <f>38645315770</f>
        <v>38645315770</v>
      </c>
      <c r="F3" s="1" t="s">
        <v>26</v>
      </c>
      <c r="G3" s="3" t="s">
        <v>27</v>
      </c>
      <c r="H3" s="1">
        <v>184</v>
      </c>
      <c r="I3" s="1">
        <v>80</v>
      </c>
      <c r="J3" s="1">
        <v>3</v>
      </c>
      <c r="O3" s="1">
        <v>2</v>
      </c>
      <c r="P3" s="7">
        <v>1</v>
      </c>
      <c r="Q3" s="7">
        <v>4</v>
      </c>
      <c r="R3" s="7">
        <v>7</v>
      </c>
    </row>
    <row r="4" spans="1:18" ht="12.75" x14ac:dyDescent="0.2">
      <c r="A4" s="1" t="s">
        <v>28</v>
      </c>
      <c r="B4" s="1" t="s">
        <v>29</v>
      </c>
      <c r="C4" s="1" t="s">
        <v>30</v>
      </c>
      <c r="D4" s="1">
        <v>1000</v>
      </c>
      <c r="E4" s="1">
        <f>38612832026</f>
        <v>38612832026</v>
      </c>
      <c r="F4" s="1" t="s">
        <v>31</v>
      </c>
      <c r="G4" s="3" t="s">
        <v>32</v>
      </c>
      <c r="H4" s="1">
        <v>155</v>
      </c>
      <c r="I4" s="1">
        <v>114</v>
      </c>
      <c r="J4" s="1">
        <v>21</v>
      </c>
      <c r="O4" s="1">
        <v>14</v>
      </c>
      <c r="P4" s="7">
        <v>7</v>
      </c>
      <c r="Q4" s="6">
        <v>5</v>
      </c>
      <c r="R4" s="7">
        <v>9</v>
      </c>
    </row>
    <row r="5" spans="1:18" ht="12.75" x14ac:dyDescent="0.2">
      <c r="A5" s="1" t="s">
        <v>33</v>
      </c>
      <c r="B5" s="1" t="s">
        <v>29</v>
      </c>
      <c r="C5" s="1" t="s">
        <v>30</v>
      </c>
      <c r="D5" s="1">
        <v>1000</v>
      </c>
      <c r="E5" s="1">
        <f>38614397580</f>
        <v>38614397580</v>
      </c>
      <c r="F5" s="1" t="s">
        <v>34</v>
      </c>
      <c r="G5" s="3" t="s">
        <v>35</v>
      </c>
      <c r="H5" s="1">
        <v>220</v>
      </c>
      <c r="I5" s="1">
        <v>130</v>
      </c>
      <c r="J5" s="1">
        <v>19</v>
      </c>
      <c r="N5" s="1">
        <v>1</v>
      </c>
      <c r="O5" s="1">
        <v>15</v>
      </c>
      <c r="P5" s="7">
        <v>3</v>
      </c>
      <c r="Q5" s="7">
        <v>4</v>
      </c>
      <c r="R5" s="7">
        <v>6</v>
      </c>
    </row>
    <row r="6" spans="1:18" ht="12.75" x14ac:dyDescent="0.2">
      <c r="A6" s="1" t="s">
        <v>36</v>
      </c>
      <c r="B6" s="1" t="s">
        <v>29</v>
      </c>
      <c r="C6" s="1" t="s">
        <v>30</v>
      </c>
      <c r="D6" s="1">
        <v>1000</v>
      </c>
      <c r="E6" s="1">
        <f>38614334243</f>
        <v>38614334243</v>
      </c>
      <c r="F6" s="1" t="s">
        <v>37</v>
      </c>
      <c r="G6" s="3" t="s">
        <v>38</v>
      </c>
      <c r="H6" s="1">
        <v>154</v>
      </c>
      <c r="I6" s="1">
        <v>124</v>
      </c>
      <c r="J6" s="1">
        <v>33</v>
      </c>
      <c r="L6" s="1">
        <v>1</v>
      </c>
      <c r="N6" s="1">
        <v>2</v>
      </c>
      <c r="O6" s="1">
        <v>18</v>
      </c>
      <c r="P6" s="7">
        <v>12</v>
      </c>
      <c r="Q6" s="7">
        <v>5</v>
      </c>
      <c r="R6" s="7">
        <v>6</v>
      </c>
    </row>
    <row r="7" spans="1:18" ht="12.75" x14ac:dyDescent="0.2">
      <c r="A7" s="1" t="s">
        <v>39</v>
      </c>
      <c r="B7" s="1" t="s">
        <v>40</v>
      </c>
      <c r="C7" s="1" t="s">
        <v>41</v>
      </c>
      <c r="D7" s="1">
        <v>1420</v>
      </c>
      <c r="E7" s="1">
        <f>38635626866</f>
        <v>38635626866</v>
      </c>
      <c r="F7" s="1" t="s">
        <v>42</v>
      </c>
      <c r="G7" s="3" t="s">
        <v>43</v>
      </c>
      <c r="H7" s="1">
        <v>16</v>
      </c>
      <c r="I7" s="1">
        <v>15</v>
      </c>
      <c r="J7" s="1">
        <v>3</v>
      </c>
      <c r="O7" s="1">
        <v>1</v>
      </c>
      <c r="P7" s="7">
        <v>2</v>
      </c>
      <c r="Q7" s="6"/>
      <c r="R7" s="7">
        <v>2</v>
      </c>
    </row>
    <row r="8" spans="1:18" ht="12.75" x14ac:dyDescent="0.2">
      <c r="A8" s="1" t="s">
        <v>44</v>
      </c>
      <c r="B8" s="1" t="s">
        <v>45</v>
      </c>
      <c r="C8" s="1" t="s">
        <v>46</v>
      </c>
      <c r="D8" s="1">
        <v>2000</v>
      </c>
      <c r="E8" s="1">
        <f>38641682016</f>
        <v>38641682016</v>
      </c>
      <c r="F8" s="1" t="s">
        <v>47</v>
      </c>
      <c r="G8" s="3" t="s">
        <v>48</v>
      </c>
      <c r="H8" s="1">
        <v>245</v>
      </c>
      <c r="I8" s="1">
        <v>164</v>
      </c>
      <c r="J8" s="1">
        <v>23</v>
      </c>
      <c r="K8" s="1"/>
      <c r="M8" s="1">
        <v>1</v>
      </c>
      <c r="O8" s="1">
        <v>16</v>
      </c>
      <c r="P8" s="7">
        <v>6</v>
      </c>
      <c r="Q8" s="7">
        <v>6</v>
      </c>
      <c r="R8" s="7">
        <v>5</v>
      </c>
    </row>
    <row r="9" spans="1:18" ht="12.75" x14ac:dyDescent="0.2">
      <c r="A9" s="1" t="s">
        <v>49</v>
      </c>
      <c r="B9" s="1" t="s">
        <v>50</v>
      </c>
      <c r="C9" s="1" t="s">
        <v>51</v>
      </c>
      <c r="D9" s="1">
        <v>8270</v>
      </c>
      <c r="E9" s="1">
        <f>38674925352</f>
        <v>38674925352</v>
      </c>
      <c r="F9" s="1" t="s">
        <v>52</v>
      </c>
      <c r="G9" s="3" t="s">
        <v>53</v>
      </c>
      <c r="H9" s="1">
        <v>81</v>
      </c>
      <c r="I9" s="1">
        <v>45</v>
      </c>
      <c r="J9" s="1">
        <v>2</v>
      </c>
      <c r="O9" s="1">
        <v>2</v>
      </c>
      <c r="P9" s="6"/>
      <c r="Q9" s="7">
        <v>4</v>
      </c>
      <c r="R9" s="7">
        <v>2</v>
      </c>
    </row>
    <row r="10" spans="1:18" ht="12.75" x14ac:dyDescent="0.2">
      <c r="A10" s="1" t="s">
        <v>54</v>
      </c>
      <c r="B10" s="1" t="s">
        <v>55</v>
      </c>
      <c r="C10" s="1" t="s">
        <v>56</v>
      </c>
      <c r="D10" s="1">
        <v>3000</v>
      </c>
      <c r="E10" s="1">
        <f>38640490390</f>
        <v>38640490390</v>
      </c>
      <c r="F10" s="1" t="s">
        <v>57</v>
      </c>
      <c r="G10" s="3" t="s">
        <v>58</v>
      </c>
      <c r="H10" s="1">
        <v>109</v>
      </c>
      <c r="I10" s="1">
        <v>57</v>
      </c>
      <c r="J10" s="1">
        <v>8</v>
      </c>
      <c r="O10" s="1">
        <v>5</v>
      </c>
      <c r="P10" s="7">
        <v>3</v>
      </c>
      <c r="Q10" s="7">
        <v>4</v>
      </c>
      <c r="R10" s="7">
        <v>3</v>
      </c>
    </row>
    <row r="11" spans="1:18" ht="12.75" x14ac:dyDescent="0.2">
      <c r="A11" s="1" t="s">
        <v>59</v>
      </c>
      <c r="B11" s="1" t="s">
        <v>60</v>
      </c>
      <c r="C11" s="1" t="s">
        <v>61</v>
      </c>
      <c r="D11" s="1">
        <v>2390</v>
      </c>
      <c r="E11" s="1">
        <f>38641281131</f>
        <v>38641281131</v>
      </c>
      <c r="F11" s="1" t="s">
        <v>62</v>
      </c>
      <c r="G11" s="3" t="s">
        <v>63</v>
      </c>
      <c r="H11" s="1">
        <v>157</v>
      </c>
      <c r="I11" s="1">
        <v>56</v>
      </c>
      <c r="J11" s="1">
        <v>15</v>
      </c>
      <c r="M11" s="1">
        <v>1</v>
      </c>
      <c r="N11" s="1">
        <v>3</v>
      </c>
      <c r="O11" s="1">
        <v>7</v>
      </c>
      <c r="P11" s="7">
        <v>4</v>
      </c>
      <c r="Q11" s="7">
        <v>6</v>
      </c>
      <c r="R11" s="7">
        <v>5</v>
      </c>
    </row>
    <row r="12" spans="1:18" ht="12.75" x14ac:dyDescent="0.2">
      <c r="A12" s="1" t="s">
        <v>64</v>
      </c>
      <c r="B12" s="1" t="s">
        <v>65</v>
      </c>
      <c r="C12" s="1" t="s">
        <v>66</v>
      </c>
      <c r="D12" s="1">
        <v>6000</v>
      </c>
      <c r="E12" s="1">
        <f>38641937148</f>
        <v>38641937148</v>
      </c>
      <c r="F12" s="1" t="s">
        <v>67</v>
      </c>
      <c r="G12" s="3" t="s">
        <v>68</v>
      </c>
      <c r="H12" s="1">
        <v>120</v>
      </c>
      <c r="I12" s="1">
        <v>68</v>
      </c>
      <c r="J12" s="1">
        <v>4</v>
      </c>
      <c r="P12" s="7">
        <v>4</v>
      </c>
      <c r="Q12" s="6">
        <v>5</v>
      </c>
      <c r="R12" s="7">
        <v>4</v>
      </c>
    </row>
    <row r="13" spans="1:18" ht="12.75" x14ac:dyDescent="0.2">
      <c r="A13" s="1" t="s">
        <v>69</v>
      </c>
      <c r="B13" s="1" t="s">
        <v>70</v>
      </c>
      <c r="C13" s="1" t="s">
        <v>71</v>
      </c>
      <c r="D13" s="1">
        <v>6320</v>
      </c>
      <c r="E13" s="1">
        <f>38640853576</f>
        <v>38640853576</v>
      </c>
      <c r="F13" s="1" t="s">
        <v>72</v>
      </c>
      <c r="G13" s="3" t="s">
        <v>73</v>
      </c>
      <c r="H13" s="1">
        <v>44</v>
      </c>
      <c r="I13" s="1">
        <v>36</v>
      </c>
      <c r="J13" s="1">
        <v>3</v>
      </c>
      <c r="O13" s="1">
        <v>2</v>
      </c>
      <c r="P13" s="7">
        <v>1</v>
      </c>
      <c r="Q13" s="7">
        <v>3</v>
      </c>
      <c r="R13" s="7">
        <v>1</v>
      </c>
    </row>
    <row r="14" spans="1:18" ht="12.75" x14ac:dyDescent="0.2">
      <c r="A14" s="1" t="s">
        <v>74</v>
      </c>
      <c r="B14" s="1" t="s">
        <v>75</v>
      </c>
      <c r="C14" s="1" t="s">
        <v>76</v>
      </c>
      <c r="D14" s="1">
        <v>1240</v>
      </c>
      <c r="E14" s="1">
        <f>38615340426</f>
        <v>38615340426</v>
      </c>
      <c r="F14" s="1" t="s">
        <v>77</v>
      </c>
      <c r="G14" s="3" t="s">
        <v>78</v>
      </c>
      <c r="H14" s="1">
        <v>103</v>
      </c>
      <c r="I14" s="1">
        <v>61</v>
      </c>
      <c r="J14" s="1">
        <v>9</v>
      </c>
      <c r="N14" s="1">
        <v>1</v>
      </c>
      <c r="O14" s="1">
        <v>6</v>
      </c>
      <c r="P14" s="7">
        <v>2</v>
      </c>
      <c r="Q14" s="7">
        <v>6</v>
      </c>
      <c r="R14" s="7">
        <v>3</v>
      </c>
    </row>
    <row r="15" spans="1:18" ht="12.75" x14ac:dyDescent="0.2">
      <c r="A15" s="1" t="s">
        <v>79</v>
      </c>
      <c r="B15" s="1" t="s">
        <v>80</v>
      </c>
      <c r="C15" s="1" t="s">
        <v>81</v>
      </c>
      <c r="D15" s="1">
        <v>3320</v>
      </c>
      <c r="E15" s="1">
        <f>38631568975</f>
        <v>38631568975</v>
      </c>
      <c r="F15" s="1" t="s">
        <v>82</v>
      </c>
      <c r="G15" s="3" t="s">
        <v>83</v>
      </c>
      <c r="H15" s="1">
        <v>120</v>
      </c>
      <c r="I15" s="1">
        <v>80</v>
      </c>
      <c r="J15" s="1">
        <v>9</v>
      </c>
      <c r="N15" s="1">
        <v>1</v>
      </c>
      <c r="O15" s="1">
        <v>8</v>
      </c>
      <c r="P15" s="6"/>
      <c r="Q15" s="7">
        <v>11</v>
      </c>
      <c r="R15" s="7">
        <v>6</v>
      </c>
    </row>
    <row r="16" spans="1:18" ht="12.75" x14ac:dyDescent="0.2">
      <c r="A16" s="1" t="s">
        <v>84</v>
      </c>
      <c r="B16" s="1" t="s">
        <v>85</v>
      </c>
      <c r="C16" s="1" t="s">
        <v>86</v>
      </c>
      <c r="D16" s="1">
        <v>2250</v>
      </c>
      <c r="E16" s="1">
        <f>+ 38641311414</f>
        <v>38641311414</v>
      </c>
      <c r="F16" s="1" t="s">
        <v>87</v>
      </c>
      <c r="G16" s="3" t="s">
        <v>88</v>
      </c>
      <c r="H16" s="1">
        <v>29</v>
      </c>
      <c r="I16" s="1">
        <v>26</v>
      </c>
      <c r="P16" s="6"/>
      <c r="Q16" s="6">
        <v>2</v>
      </c>
      <c r="R16" s="7">
        <v>2</v>
      </c>
    </row>
    <row r="17" spans="1:18" ht="12.75" x14ac:dyDescent="0.2">
      <c r="A17" s="1" t="s">
        <v>89</v>
      </c>
      <c r="B17" s="1" t="s">
        <v>90</v>
      </c>
      <c r="C17" s="1" t="s">
        <v>91</v>
      </c>
      <c r="D17" s="1">
        <v>5000</v>
      </c>
      <c r="E17" s="1">
        <f>38641257967</f>
        <v>38641257967</v>
      </c>
      <c r="F17" s="1" t="s">
        <v>92</v>
      </c>
      <c r="G17" s="3" t="s">
        <v>93</v>
      </c>
      <c r="H17" s="1">
        <v>52</v>
      </c>
      <c r="I17" s="1">
        <v>24</v>
      </c>
      <c r="J17" s="1">
        <v>3</v>
      </c>
      <c r="O17" s="1">
        <v>3</v>
      </c>
      <c r="P17" s="6"/>
      <c r="Q17" s="6">
        <v>2</v>
      </c>
      <c r="R17" s="7">
        <v>5</v>
      </c>
    </row>
    <row r="18" spans="1:18" ht="12.75" x14ac:dyDescent="0.2">
      <c r="A18" s="1" t="s">
        <v>94</v>
      </c>
      <c r="B18" s="1" t="s">
        <v>55</v>
      </c>
      <c r="C18" s="1" t="s">
        <v>95</v>
      </c>
      <c r="D18" s="1">
        <v>3000</v>
      </c>
      <c r="E18" s="1">
        <f>38631389384</f>
        <v>38631389384</v>
      </c>
      <c r="F18" s="1" t="s">
        <v>96</v>
      </c>
      <c r="G18" s="3" t="s">
        <v>97</v>
      </c>
      <c r="H18" s="1">
        <v>50</v>
      </c>
      <c r="I18" s="1">
        <v>32</v>
      </c>
      <c r="J18" s="1">
        <v>6</v>
      </c>
      <c r="O18" s="1">
        <v>6</v>
      </c>
      <c r="P18" s="6"/>
      <c r="Q18" s="6">
        <v>1</v>
      </c>
      <c r="R18" s="7">
        <v>3</v>
      </c>
    </row>
    <row r="19" spans="1:18" ht="12.75" x14ac:dyDescent="0.2">
      <c r="A19" s="1" t="s">
        <v>98</v>
      </c>
      <c r="B19" s="1" t="s">
        <v>55</v>
      </c>
      <c r="C19" s="1" t="s">
        <v>99</v>
      </c>
      <c r="D19" s="1">
        <v>3000</v>
      </c>
      <c r="E19" s="1">
        <f>38640357702</f>
        <v>38640357702</v>
      </c>
      <c r="F19" s="1" t="s">
        <v>100</v>
      </c>
      <c r="G19" s="3" t="s">
        <v>101</v>
      </c>
      <c r="P19" s="6"/>
      <c r="Q19" s="6"/>
      <c r="R19" s="6"/>
    </row>
    <row r="20" spans="1:18" ht="12.75" x14ac:dyDescent="0.2">
      <c r="A20" s="1" t="s">
        <v>102</v>
      </c>
      <c r="B20" s="1" t="s">
        <v>29</v>
      </c>
      <c r="C20" s="1" t="s">
        <v>103</v>
      </c>
      <c r="D20" s="1">
        <v>1000</v>
      </c>
      <c r="E20" s="1">
        <f>38631742782</f>
        <v>38631742782</v>
      </c>
      <c r="F20" s="1" t="s">
        <v>104</v>
      </c>
      <c r="G20" s="3" t="s">
        <v>105</v>
      </c>
      <c r="H20" s="1">
        <v>104</v>
      </c>
      <c r="I20" s="1">
        <v>96</v>
      </c>
      <c r="J20" s="1">
        <v>15</v>
      </c>
      <c r="N20" s="1">
        <v>1</v>
      </c>
      <c r="O20" s="1">
        <v>9</v>
      </c>
      <c r="P20" s="7">
        <v>5</v>
      </c>
      <c r="Q20" s="7">
        <v>7</v>
      </c>
      <c r="R20" s="7">
        <v>7</v>
      </c>
    </row>
    <row r="21" spans="1:18" ht="12.75" x14ac:dyDescent="0.2">
      <c r="A21" s="1" t="s">
        <v>106</v>
      </c>
      <c r="B21" s="1" t="s">
        <v>29</v>
      </c>
      <c r="C21" s="1" t="s">
        <v>107</v>
      </c>
      <c r="D21" s="1">
        <v>1000</v>
      </c>
      <c r="E21" s="1">
        <f>38668647469</f>
        <v>38668647469</v>
      </c>
      <c r="F21" s="1" t="s">
        <v>108</v>
      </c>
      <c r="G21" s="3" t="s">
        <v>109</v>
      </c>
      <c r="H21" s="1">
        <v>50</v>
      </c>
      <c r="I21" s="1">
        <v>42</v>
      </c>
      <c r="J21" s="1">
        <v>7</v>
      </c>
      <c r="O21" s="1">
        <v>7</v>
      </c>
      <c r="P21" s="6"/>
      <c r="Q21" s="7">
        <v>1</v>
      </c>
      <c r="R21" s="7">
        <v>2</v>
      </c>
    </row>
    <row r="22" spans="1:18" ht="12.75" x14ac:dyDescent="0.2">
      <c r="A22" s="1" t="s">
        <v>110</v>
      </c>
      <c r="B22" s="1" t="s">
        <v>45</v>
      </c>
      <c r="C22" s="1" t="s">
        <v>46</v>
      </c>
      <c r="D22" s="1">
        <v>2000</v>
      </c>
      <c r="E22" s="1">
        <f>38640432432</f>
        <v>38640432432</v>
      </c>
      <c r="F22" s="1" t="s">
        <v>111</v>
      </c>
      <c r="G22" s="3" t="s">
        <v>112</v>
      </c>
      <c r="H22" s="1">
        <v>30</v>
      </c>
      <c r="I22" s="1">
        <v>34</v>
      </c>
      <c r="P22" s="6"/>
      <c r="Q22" s="6"/>
      <c r="R22" s="7">
        <v>3</v>
      </c>
    </row>
    <row r="23" spans="1:18" ht="12.75" x14ac:dyDescent="0.2">
      <c r="A23" s="1" t="s">
        <v>113</v>
      </c>
      <c r="B23" s="1" t="s">
        <v>19</v>
      </c>
      <c r="C23" s="1" t="s">
        <v>114</v>
      </c>
      <c r="D23" s="1">
        <v>4000</v>
      </c>
      <c r="E23" s="1">
        <f>38640435183</f>
        <v>38640435183</v>
      </c>
      <c r="F23" s="1" t="s">
        <v>115</v>
      </c>
      <c r="G23" s="3" t="s">
        <v>116</v>
      </c>
      <c r="P23" s="6"/>
      <c r="Q23" s="6">
        <v>1</v>
      </c>
      <c r="R23" s="7">
        <v>2</v>
      </c>
    </row>
    <row r="24" spans="1:18" ht="12.75" x14ac:dyDescent="0.2">
      <c r="A24" s="1" t="s">
        <v>117</v>
      </c>
      <c r="B24" s="1" t="s">
        <v>29</v>
      </c>
      <c r="C24" s="1" t="s">
        <v>118</v>
      </c>
      <c r="D24" s="1">
        <v>1133</v>
      </c>
      <c r="E24" s="1">
        <f>38641328189</f>
        <v>38641328189</v>
      </c>
      <c r="F24" s="1" t="s">
        <v>119</v>
      </c>
      <c r="G24" s="3" t="s">
        <v>120</v>
      </c>
      <c r="H24" s="1">
        <v>119</v>
      </c>
      <c r="I24" s="1">
        <v>97</v>
      </c>
      <c r="J24" s="1">
        <v>6</v>
      </c>
      <c r="K24" s="1"/>
      <c r="N24" s="1">
        <v>2</v>
      </c>
      <c r="O24" s="1">
        <v>2</v>
      </c>
      <c r="P24" s="7">
        <v>2</v>
      </c>
      <c r="Q24" s="7">
        <v>5</v>
      </c>
      <c r="R24" s="7">
        <v>5</v>
      </c>
    </row>
    <row r="25" spans="1:18" ht="12.75" x14ac:dyDescent="0.2">
      <c r="A25" s="1" t="s">
        <v>121</v>
      </c>
      <c r="B25" s="1" t="s">
        <v>122</v>
      </c>
      <c r="C25" s="1" t="s">
        <v>123</v>
      </c>
      <c r="D25" s="1">
        <v>9000</v>
      </c>
      <c r="E25" s="1" t="s">
        <v>124</v>
      </c>
      <c r="F25" s="1" t="s">
        <v>125</v>
      </c>
      <c r="G25" s="3" t="s">
        <v>126</v>
      </c>
      <c r="H25" s="1">
        <v>22</v>
      </c>
      <c r="I25" s="1">
        <v>18</v>
      </c>
      <c r="Q25" s="1">
        <v>1</v>
      </c>
      <c r="R25" s="1">
        <v>1</v>
      </c>
    </row>
    <row r="26" spans="1:18" ht="12.75" x14ac:dyDescent="0.2">
      <c r="A26" s="1" t="s">
        <v>127</v>
      </c>
      <c r="B26" s="1" t="s">
        <v>128</v>
      </c>
      <c r="C26" s="1" t="s">
        <v>129</v>
      </c>
      <c r="D26" s="1">
        <v>5270</v>
      </c>
      <c r="E26" s="1">
        <f>38641887100</f>
        <v>38641887100</v>
      </c>
      <c r="F26" s="1" t="s">
        <v>130</v>
      </c>
      <c r="G26" s="3" t="s">
        <v>131</v>
      </c>
      <c r="H26" s="1">
        <v>27</v>
      </c>
      <c r="I26" s="1">
        <v>14</v>
      </c>
      <c r="Q26" s="1">
        <v>3</v>
      </c>
      <c r="R26" s="1">
        <v>1</v>
      </c>
    </row>
    <row r="27" spans="1:18" ht="12.75" x14ac:dyDescent="0.2">
      <c r="A27" s="1" t="s">
        <v>132</v>
      </c>
      <c r="B27" s="1" t="s">
        <v>133</v>
      </c>
      <c r="C27" s="1" t="s">
        <v>134</v>
      </c>
      <c r="D27" s="1">
        <v>4228</v>
      </c>
      <c r="E27" s="1">
        <f>38641415765</f>
        <v>38641415765</v>
      </c>
      <c r="F27" s="1" t="s">
        <v>135</v>
      </c>
      <c r="G27" s="3" t="s">
        <v>136</v>
      </c>
      <c r="H27" s="1">
        <v>33</v>
      </c>
      <c r="I27" s="1">
        <v>7</v>
      </c>
      <c r="Q27" s="1">
        <v>2</v>
      </c>
    </row>
    <row r="28" spans="1:18" ht="12.75" x14ac:dyDescent="0.2">
      <c r="A28" s="1" t="s">
        <v>137</v>
      </c>
      <c r="B28" s="1" t="s">
        <v>85</v>
      </c>
      <c r="C28" s="1" t="s">
        <v>138</v>
      </c>
      <c r="D28" s="1">
        <v>2250</v>
      </c>
      <c r="E28" s="1">
        <f>38651311258</f>
        <v>38651311258</v>
      </c>
      <c r="F28" s="1" t="s">
        <v>139</v>
      </c>
      <c r="G28" s="3" t="s">
        <v>140</v>
      </c>
      <c r="H28" s="1">
        <v>59</v>
      </c>
      <c r="I28" s="1">
        <v>41</v>
      </c>
      <c r="J28" s="1">
        <v>4</v>
      </c>
      <c r="O28" s="1">
        <v>2</v>
      </c>
      <c r="P28" s="1">
        <v>2</v>
      </c>
      <c r="R28" s="1">
        <v>6</v>
      </c>
    </row>
    <row r="29" spans="1:18" ht="12.75" x14ac:dyDescent="0.2">
      <c r="A29" s="1" t="s">
        <v>141</v>
      </c>
      <c r="B29" s="1" t="s">
        <v>29</v>
      </c>
      <c r="C29" s="1" t="s">
        <v>142</v>
      </c>
      <c r="D29" s="1">
        <v>1000</v>
      </c>
      <c r="E29" s="1">
        <f>38631773855</f>
        <v>38631773855</v>
      </c>
      <c r="F29" s="1" t="s">
        <v>143</v>
      </c>
      <c r="G29" s="3" t="s">
        <v>144</v>
      </c>
      <c r="H29" s="1">
        <v>40</v>
      </c>
      <c r="I29" s="1">
        <v>20</v>
      </c>
      <c r="J29" s="1">
        <v>2</v>
      </c>
      <c r="O29" s="1">
        <v>1</v>
      </c>
      <c r="P29" s="1">
        <v>1</v>
      </c>
      <c r="R29" s="1">
        <v>3</v>
      </c>
    </row>
    <row r="30" spans="1:18" ht="12.75" x14ac:dyDescent="0.2">
      <c r="A30" s="1" t="s">
        <v>145</v>
      </c>
      <c r="B30" s="1" t="s">
        <v>29</v>
      </c>
      <c r="C30" s="1" t="s">
        <v>146</v>
      </c>
      <c r="D30" s="1">
        <v>1000</v>
      </c>
      <c r="E30" s="1">
        <f>38641733446</f>
        <v>38641733446</v>
      </c>
      <c r="F30" s="1" t="s">
        <v>147</v>
      </c>
      <c r="G30" s="3" t="s">
        <v>148</v>
      </c>
    </row>
    <row r="31" spans="1:18" ht="12.75" x14ac:dyDescent="0.2">
      <c r="A31" s="1" t="s">
        <v>149</v>
      </c>
      <c r="B31" s="1" t="s">
        <v>29</v>
      </c>
      <c r="D31" s="1">
        <v>1000</v>
      </c>
      <c r="F31" s="1" t="s">
        <v>150</v>
      </c>
      <c r="G31" s="3" t="s">
        <v>151</v>
      </c>
      <c r="Q31" s="6">
        <v>3</v>
      </c>
      <c r="R31" s="7">
        <v>1</v>
      </c>
    </row>
    <row r="32" spans="1:18" ht="12.75" x14ac:dyDescent="0.2">
      <c r="A32" s="1" t="s">
        <v>152</v>
      </c>
      <c r="B32" s="1" t="s">
        <v>19</v>
      </c>
      <c r="D32" s="1">
        <v>4000</v>
      </c>
      <c r="F32" s="1" t="s">
        <v>153</v>
      </c>
      <c r="G32" s="3" t="s">
        <v>154</v>
      </c>
      <c r="Q32" s="6">
        <v>1</v>
      </c>
      <c r="R32" s="6"/>
    </row>
    <row r="33" spans="1:18" ht="12.75" x14ac:dyDescent="0.2">
      <c r="A33" s="1" t="s">
        <v>155</v>
      </c>
      <c r="B33" s="1" t="s">
        <v>65</v>
      </c>
      <c r="D33" s="1">
        <v>6000</v>
      </c>
      <c r="F33" s="1" t="s">
        <v>156</v>
      </c>
      <c r="G33" s="3" t="s">
        <v>157</v>
      </c>
      <c r="Q33" s="6">
        <v>1</v>
      </c>
      <c r="R33" s="6"/>
    </row>
    <row r="34" spans="1:18" ht="12.75" x14ac:dyDescent="0.2">
      <c r="A34" s="1" t="s">
        <v>158</v>
      </c>
      <c r="B34" s="1" t="s">
        <v>50</v>
      </c>
      <c r="D34" s="1">
        <v>8270</v>
      </c>
      <c r="F34" s="1" t="s">
        <v>159</v>
      </c>
      <c r="G34" s="3" t="s">
        <v>160</v>
      </c>
      <c r="Q34" s="6"/>
      <c r="R34" s="6">
        <v>1</v>
      </c>
    </row>
    <row r="35" spans="1:18" ht="12.75" x14ac:dyDescent="0.2">
      <c r="A35" s="1" t="s">
        <v>161</v>
      </c>
      <c r="B35" s="1" t="s">
        <v>80</v>
      </c>
      <c r="D35" s="1">
        <v>3320</v>
      </c>
      <c r="F35" s="1" t="s">
        <v>162</v>
      </c>
      <c r="G35" s="3" t="s">
        <v>163</v>
      </c>
      <c r="Q35" s="6">
        <v>1</v>
      </c>
      <c r="R35" s="6"/>
    </row>
    <row r="36" spans="1:18" ht="12.75" x14ac:dyDescent="0.2">
      <c r="A36" s="1" t="s">
        <v>164</v>
      </c>
      <c r="B36" s="1" t="s">
        <v>165</v>
      </c>
      <c r="C36" s="1" t="s">
        <v>166</v>
      </c>
      <c r="D36" s="1">
        <v>8000</v>
      </c>
      <c r="E36" s="1">
        <f>38651302082</f>
        <v>38651302082</v>
      </c>
      <c r="F36" s="1" t="s">
        <v>167</v>
      </c>
      <c r="G36" s="3" t="s">
        <v>168</v>
      </c>
      <c r="H36" s="1">
        <v>77</v>
      </c>
      <c r="I36" s="1">
        <v>68</v>
      </c>
      <c r="J36" s="1">
        <v>1</v>
      </c>
      <c r="P36" s="1">
        <v>1</v>
      </c>
      <c r="Q36" s="1">
        <v>6</v>
      </c>
      <c r="R36" s="1">
        <v>2</v>
      </c>
    </row>
    <row r="37" spans="1:18" ht="12.75" x14ac:dyDescent="0.2">
      <c r="A37" s="1" t="s">
        <v>169</v>
      </c>
      <c r="B37" s="1" t="s">
        <v>29</v>
      </c>
      <c r="C37" s="1" t="s">
        <v>170</v>
      </c>
      <c r="D37" s="1">
        <v>1000</v>
      </c>
      <c r="E37" s="1">
        <f>38641881267</f>
        <v>38641881267</v>
      </c>
      <c r="F37" s="1" t="s">
        <v>171</v>
      </c>
      <c r="H37" s="1">
        <v>18</v>
      </c>
      <c r="I37" s="1">
        <v>15</v>
      </c>
      <c r="Q37" s="1">
        <v>22</v>
      </c>
      <c r="R37" s="1">
        <v>1</v>
      </c>
    </row>
    <row r="38" spans="1:18" ht="12.75" x14ac:dyDescent="0.2">
      <c r="A38" s="4" t="s">
        <v>172</v>
      </c>
      <c r="B38" s="4" t="s">
        <v>29</v>
      </c>
      <c r="C38" s="4" t="s">
        <v>174</v>
      </c>
      <c r="D38" s="4">
        <v>1000</v>
      </c>
      <c r="E38" s="4">
        <v>38612396620</v>
      </c>
      <c r="F38" s="4" t="s">
        <v>173</v>
      </c>
      <c r="G38" s="4" t="s">
        <v>175</v>
      </c>
      <c r="H38" s="5">
        <v>2701</v>
      </c>
      <c r="I38" s="5">
        <v>1799</v>
      </c>
      <c r="J38" s="5">
        <v>230</v>
      </c>
      <c r="K38" s="5"/>
      <c r="L38" s="5">
        <v>1</v>
      </c>
      <c r="M38" s="5">
        <v>4</v>
      </c>
      <c r="N38" s="5">
        <v>13</v>
      </c>
      <c r="O38" s="5">
        <v>144</v>
      </c>
      <c r="P38" s="5">
        <v>68</v>
      </c>
      <c r="Q38" s="4">
        <v>12</v>
      </c>
      <c r="R38" s="4">
        <v>9</v>
      </c>
    </row>
    <row r="39" spans="1:18" ht="15.75" customHeight="1" x14ac:dyDescent="0.2">
      <c r="Q39">
        <f>SUM(Q2:Q38)</f>
        <v>142</v>
      </c>
      <c r="R39">
        <f>SUM(R2:R38)</f>
        <v>125</v>
      </c>
    </row>
  </sheetData>
  <hyperlinks>
    <hyperlink ref="G2" r:id="rId1" xr:uid="{00000000-0004-0000-0000-000000000000}"/>
    <hyperlink ref="G3" r:id="rId2" xr:uid="{00000000-0004-0000-0000-000001000000}"/>
    <hyperlink ref="G4" r:id="rId3" xr:uid="{00000000-0004-0000-0000-000002000000}"/>
    <hyperlink ref="G5" r:id="rId4" xr:uid="{00000000-0004-0000-0000-000003000000}"/>
    <hyperlink ref="G6" r:id="rId5" xr:uid="{00000000-0004-0000-0000-000004000000}"/>
    <hyperlink ref="G7" r:id="rId6" xr:uid="{00000000-0004-0000-0000-000005000000}"/>
    <hyperlink ref="G8" r:id="rId7" xr:uid="{00000000-0004-0000-0000-000006000000}"/>
    <hyperlink ref="G9" r:id="rId8" xr:uid="{00000000-0004-0000-0000-000007000000}"/>
    <hyperlink ref="G10" r:id="rId9" xr:uid="{00000000-0004-0000-0000-000008000000}"/>
    <hyperlink ref="G11" r:id="rId10" xr:uid="{00000000-0004-0000-0000-000009000000}"/>
    <hyperlink ref="G12" r:id="rId11" xr:uid="{00000000-0004-0000-0000-00000A000000}"/>
    <hyperlink ref="G13" r:id="rId12" xr:uid="{00000000-0004-0000-0000-00000B000000}"/>
    <hyperlink ref="G14" r:id="rId13" xr:uid="{00000000-0004-0000-0000-00000C000000}"/>
    <hyperlink ref="G15" r:id="rId14" xr:uid="{00000000-0004-0000-0000-00000D000000}"/>
    <hyperlink ref="G16" r:id="rId15" xr:uid="{00000000-0004-0000-0000-00000F000000}"/>
    <hyperlink ref="G17" r:id="rId16" xr:uid="{00000000-0004-0000-0000-000011000000}"/>
    <hyperlink ref="G18" r:id="rId17" xr:uid="{00000000-0004-0000-0000-000012000000}"/>
    <hyperlink ref="G19" r:id="rId18" xr:uid="{00000000-0004-0000-0000-000015000000}"/>
    <hyperlink ref="G20" r:id="rId19" xr:uid="{00000000-0004-0000-0000-000016000000}"/>
    <hyperlink ref="G21" r:id="rId20" xr:uid="{00000000-0004-0000-0000-000017000000}"/>
    <hyperlink ref="G22" r:id="rId21" xr:uid="{00000000-0004-0000-0000-000018000000}"/>
    <hyperlink ref="G23" r:id="rId22" xr:uid="{00000000-0004-0000-0000-000019000000}"/>
    <hyperlink ref="G24" r:id="rId23" xr:uid="{00000000-0004-0000-0000-00001A000000}"/>
    <hyperlink ref="G25" r:id="rId24" xr:uid="{00000000-0004-0000-0000-00001B000000}"/>
    <hyperlink ref="G26" r:id="rId25" xr:uid="{00000000-0004-0000-0000-00001D000000}"/>
    <hyperlink ref="G27" r:id="rId26" xr:uid="{00000000-0004-0000-0000-00001E000000}"/>
    <hyperlink ref="G28" r:id="rId27" xr:uid="{00000000-0004-0000-0000-00001F000000}"/>
    <hyperlink ref="G29" r:id="rId28" xr:uid="{00000000-0004-0000-0000-000020000000}"/>
    <hyperlink ref="G30" r:id="rId29" xr:uid="{00000000-0004-0000-0000-000021000000}"/>
    <hyperlink ref="G31" r:id="rId30" xr:uid="{00000000-0004-0000-0000-000022000000}"/>
    <hyperlink ref="G32" r:id="rId31" xr:uid="{00000000-0004-0000-0000-000023000000}"/>
    <hyperlink ref="G33" r:id="rId32" xr:uid="{00000000-0004-0000-0000-000024000000}"/>
    <hyperlink ref="G34" r:id="rId33" xr:uid="{00000000-0004-0000-0000-000025000000}"/>
    <hyperlink ref="G35" r:id="rId34" xr:uid="{00000000-0004-0000-0000-000026000000}"/>
    <hyperlink ref="G36" r:id="rId35" xr:uid="{00000000-0004-0000-0000-000027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Virant</dc:creator>
  <cp:lastModifiedBy>Gorazd Virant</cp:lastModifiedBy>
  <dcterms:created xsi:type="dcterms:W3CDTF">2026-03-30T11:26:15Z</dcterms:created>
  <dcterms:modified xsi:type="dcterms:W3CDTF">2026-03-30T12:38:03Z</dcterms:modified>
</cp:coreProperties>
</file>